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ессий 6 созыва\67 сессия\Реш. № 584 Об исполнении местного бюджета за 2024 год\"/>
    </mc:Choice>
  </mc:AlternateContent>
  <xr:revisionPtr revIDLastSave="0" documentId="13_ncr:1_{74E739EB-1E18-4360-B467-0D344EF1C22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63" i="1" l="1"/>
  <c r="G62" i="1"/>
  <c r="F61" i="1"/>
  <c r="G61" i="1" s="1"/>
  <c r="E61" i="1"/>
  <c r="D61" i="1"/>
  <c r="G60" i="1"/>
  <c r="G59" i="1"/>
  <c r="F59" i="1"/>
  <c r="E59" i="1"/>
  <c r="D59" i="1"/>
  <c r="G58" i="1"/>
  <c r="G57" i="1"/>
  <c r="G56" i="1"/>
  <c r="G55" i="1"/>
  <c r="G54" i="1"/>
  <c r="F54" i="1"/>
  <c r="E54" i="1"/>
  <c r="D54" i="1"/>
  <c r="G53" i="1"/>
  <c r="G52" i="1"/>
  <c r="G51" i="1"/>
  <c r="G50" i="1"/>
  <c r="G49" i="1"/>
  <c r="F49" i="1"/>
  <c r="E49" i="1"/>
  <c r="D49" i="1"/>
  <c r="G48" i="1"/>
  <c r="G47" i="1"/>
  <c r="F47" i="1"/>
  <c r="E47" i="1"/>
  <c r="D47" i="1"/>
  <c r="G46" i="1"/>
  <c r="G45" i="1"/>
  <c r="F44" i="1"/>
  <c r="F10" i="1" s="1"/>
  <c r="E44" i="1"/>
  <c r="D44" i="1"/>
  <c r="E43" i="1"/>
  <c r="G43" i="1" s="1"/>
  <c r="D43" i="1"/>
  <c r="E42" i="1"/>
  <c r="G42" i="1" s="1"/>
  <c r="D42" i="1"/>
  <c r="G41" i="1"/>
  <c r="G40" i="1"/>
  <c r="G39" i="1"/>
  <c r="G38" i="1"/>
  <c r="F37" i="1"/>
  <c r="D37" i="1"/>
  <c r="G36" i="1"/>
  <c r="F35" i="1"/>
  <c r="E35" i="1"/>
  <c r="G35" i="1" s="1"/>
  <c r="D35" i="1"/>
  <c r="G34" i="1"/>
  <c r="G33" i="1"/>
  <c r="G32" i="1"/>
  <c r="F32" i="1"/>
  <c r="E32" i="1"/>
  <c r="D32" i="1"/>
  <c r="G31" i="1"/>
  <c r="G30" i="1"/>
  <c r="G29" i="1"/>
  <c r="G28" i="1"/>
  <c r="G27" i="1"/>
  <c r="D27" i="1"/>
  <c r="F26" i="1"/>
  <c r="G26" i="1" s="1"/>
  <c r="E26" i="1"/>
  <c r="D26" i="1"/>
  <c r="G25" i="1"/>
  <c r="G24" i="1"/>
  <c r="G23" i="1"/>
  <c r="G22" i="1"/>
  <c r="F22" i="1"/>
  <c r="E22" i="1"/>
  <c r="D22" i="1"/>
  <c r="G21" i="1"/>
  <c r="F20" i="1"/>
  <c r="G20" i="1" s="1"/>
  <c r="E20" i="1"/>
  <c r="D20" i="1"/>
  <c r="G19" i="1"/>
  <c r="G18" i="1"/>
  <c r="G17" i="1"/>
  <c r="G16" i="1"/>
  <c r="G15" i="1"/>
  <c r="G14" i="1"/>
  <c r="G13" i="1"/>
  <c r="F12" i="1"/>
  <c r="G12" i="1" s="1"/>
  <c r="E12" i="1"/>
  <c r="D12" i="1"/>
  <c r="D10" i="1" s="1"/>
  <c r="E37" i="1" l="1"/>
  <c r="E10" i="1" s="1"/>
  <c r="G10" i="1" s="1"/>
  <c r="G44" i="1"/>
  <c r="G37" i="1" l="1"/>
</calcChain>
</file>

<file path=xl/sharedStrings.xml><?xml version="1.0" encoding="utf-8"?>
<sst xmlns="http://schemas.openxmlformats.org/spreadsheetml/2006/main" count="158" uniqueCount="83">
  <si>
    <t xml:space="preserve">                                                                                                                 </t>
  </si>
  <si>
    <t>ПРИЛОЖЕНИЕ  №2</t>
  </si>
  <si>
    <t xml:space="preserve">                                                                                                                  </t>
  </si>
  <si>
    <t>к решению Совета  муниципального</t>
  </si>
  <si>
    <t>Распределение бюджетных ассигнований по разделам и подразделам классификации расходов бюджетов на 2024 год</t>
  </si>
  <si>
    <t>тыс. рублей</t>
  </si>
  <si>
    <t>Наименование</t>
  </si>
  <si>
    <t>РЗ</t>
  </si>
  <si>
    <t>ПР</t>
  </si>
  <si>
    <t>Бюджет,  утвержденный решением Совета МО Северский район от 21.12.2023  №421 
(в редакции от 19.12.2024 №522)</t>
  </si>
  <si>
    <t>Уточненная бюджетная роспись на 2024 год</t>
  </si>
  <si>
    <t>Исполнено за 2024 год</t>
  </si>
  <si>
    <t>Процент исполнения к уточненной бюджетной росписи на 2024 год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</si>
  <si>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</si>
  <si>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</si>
  <si>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</si>
  <si>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</si>
  <si>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</si>
  <si>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муниципального образования </t>
  </si>
  <si>
    <t>02</t>
  </si>
  <si>
    <t>Функционирование законодательных (представительных) органов государственной власти и местного самоуправления</t>
  </si>
  <si>
    <t>03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</si>
  <si>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</si>
  <si>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</si>
  <si>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</si>
  <si>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</si>
  <si>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</si>
  <si>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</si>
  <si>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</si>
  <si>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</si>
  <si>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</si>
  <si>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</si>
  <si>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</si>
  <si>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</si>
  <si>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</si>
  <si>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</si>
  <si>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</si>
  <si>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</si>
  <si>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</si>
  <si>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</si>
  <si>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</si>
  <si>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</si>
  <si>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</si>
  <si>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</si>
  <si>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</si>
  <si>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</si>
  <si>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</si>
  <si>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</si>
  <si>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</si>
  <si>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</si>
  <si>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</si>
  <si>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07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</si>
  <si>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</si>
  <si>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</si>
  <si>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</si>
  <si>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</si>
  <si>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</si>
  <si>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</si>
  <si>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</si>
  <si>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</si>
  <si>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</si>
  <si>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</si>
  <si>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</si>
  <si>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</si>
  <si>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</si>
  <si>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</si>
  <si>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</si>
  <si>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</si>
  <si>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</si>
  <si>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</si>
  <si>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</si>
  <si>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</si>
  <si>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</si>
  <si>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</si>
  <si>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и муниципального долга </t>
  </si>
  <si>
    <t>Обслуживание внутреннего государственного и муниципального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</si>
  <si>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</si>
  <si>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</si>
  <si>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</t>
  </si>
  <si>
    <t>14</t>
  </si>
  <si>
    <t>от 24 июня 2025 года № 584</t>
  </si>
  <si>
    <t xml:space="preserve"> образования Северский муниципальный </t>
  </si>
  <si>
    <t xml:space="preserve">район Краснодарского края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</si>
</sst>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rgb="FF000000"/>
      <name val="Times New Roman"/>
      <family val="1"/>
      <charset val="1"/>
    </font>
    <font>
      <sz val="8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164" fontId="1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vertical="center" wrapText="1"/>
    </xf>
    <xf numFmtId="0" fontId="15" fillId="0" borderId="0" xfId="0" applyFont="1"/>
    <xf numFmtId="0" fontId="14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4" fillId="0" borderId="0" xfId="0" applyFont="1"/>
    <xf numFmtId="1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0" fontId="2" fillId="0" borderId="0" xfId="0" applyFont="1"/>
    <xf numFmtId="0" fontId="16" fillId="0" borderId="0" xfId="0" applyFont="1"/>
    <xf numFmtId="0" fontId="17" fillId="0" borderId="0" xfId="0" applyFont="1"/>
    <xf numFmtId="0" fontId="2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zoomScaleNormal="100" workbookViewId="0">
      <selection activeCell="D3" sqref="D3:G3"/>
    </sheetView>
  </sheetViews>
  <sheetFormatPr defaultColWidth="9.7109375" defaultRowHeight="15" x14ac:dyDescent="0.25"/>
  <cols>
    <col min="1" max="1" width="53.5703125" customWidth="1"/>
    <col min="2" max="2" width="4.5703125" style="1" customWidth="1"/>
    <col min="3" max="3" width="5.5703125" style="1" customWidth="1"/>
    <col min="4" max="4" width="12.28515625" style="2" customWidth="1"/>
    <col min="5" max="5" width="12.42578125" style="2" customWidth="1"/>
    <col min="6" max="6" width="12.5703125" style="2" customWidth="1"/>
    <col min="7" max="7" width="9.140625" style="2" customWidth="1"/>
  </cols>
  <sheetData>
    <row r="1" spans="1:8" ht="18.75" x14ac:dyDescent="0.3">
      <c r="A1" s="3" t="s">
        <v>0</v>
      </c>
      <c r="B1" s="3"/>
      <c r="C1" s="3"/>
      <c r="D1" s="36" t="s">
        <v>1</v>
      </c>
      <c r="E1" s="36"/>
      <c r="F1" s="36"/>
      <c r="G1" s="36"/>
      <c r="H1" s="4"/>
    </row>
    <row r="2" spans="1:8" ht="15.75" x14ac:dyDescent="0.25">
      <c r="A2" s="3" t="s">
        <v>2</v>
      </c>
      <c r="B2" s="3"/>
      <c r="C2" s="3"/>
      <c r="D2" s="36" t="s">
        <v>3</v>
      </c>
      <c r="E2" s="36"/>
      <c r="F2" s="36"/>
      <c r="G2" s="36"/>
      <c r="H2" s="5"/>
    </row>
    <row r="3" spans="1:8" ht="15.75" x14ac:dyDescent="0.25">
      <c r="A3" s="3" t="s">
        <v>0</v>
      </c>
      <c r="B3" s="3"/>
      <c r="C3" s="3"/>
      <c r="D3" s="36" t="s">
        <v>81</v>
      </c>
      <c r="E3" s="36"/>
      <c r="F3" s="36"/>
      <c r="G3" s="36"/>
      <c r="H3" s="5"/>
    </row>
    <row r="4" spans="1:8" ht="15.75" x14ac:dyDescent="0.25">
      <c r="A4" s="3" t="s">
        <v>0</v>
      </c>
      <c r="B4" s="3"/>
      <c r="C4" s="3"/>
      <c r="D4" s="36" t="s">
        <v>82</v>
      </c>
      <c r="E4" s="36"/>
      <c r="F4" s="36"/>
      <c r="G4" s="36"/>
      <c r="H4" s="5"/>
    </row>
    <row r="5" spans="1:8" ht="15.75" x14ac:dyDescent="0.25">
      <c r="D5" s="37" t="s">
        <v>80</v>
      </c>
      <c r="E5" s="37"/>
      <c r="F5" s="37"/>
      <c r="G5" s="37"/>
    </row>
    <row r="6" spans="1:8" ht="46.5" customHeight="1" x14ac:dyDescent="0.25">
      <c r="A6" s="35" t="s">
        <v>4</v>
      </c>
      <c r="B6" s="35"/>
      <c r="C6" s="35"/>
      <c r="D6" s="35"/>
      <c r="E6" s="35"/>
      <c r="F6" s="35"/>
      <c r="G6" s="35"/>
    </row>
    <row r="7" spans="1:8" x14ac:dyDescent="0.25">
      <c r="D7" s="6"/>
      <c r="E7" s="6"/>
      <c r="F7" s="33" t="s">
        <v>5</v>
      </c>
      <c r="G7" s="33"/>
    </row>
    <row r="8" spans="1:8" ht="62.65" customHeight="1" x14ac:dyDescent="0.25">
      <c r="A8" s="7" t="s">
        <v>6</v>
      </c>
      <c r="B8" s="8" t="s">
        <v>7</v>
      </c>
      <c r="C8" s="8" t="s">
        <v>8</v>
      </c>
      <c r="D8" s="9" t="s">
        <v>9</v>
      </c>
      <c r="E8" s="10" t="s">
        <v>10</v>
      </c>
      <c r="F8" s="11" t="s">
        <v>11</v>
      </c>
      <c r="G8" s="12" t="s">
        <v>12</v>
      </c>
    </row>
    <row r="9" spans="1:8" ht="17.100000000000001" customHeight="1" x14ac:dyDescent="0.2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</row>
    <row r="10" spans="1:8" ht="27.4" customHeight="1" x14ac:dyDescent="0.25">
      <c r="A10" s="14" t="s">
        <v>13</v>
      </c>
      <c r="B10" s="8"/>
      <c r="C10" s="8"/>
      <c r="D10" s="15">
        <f>D12+D20+D22+D26+D37+D44+D49+D54+D59+D61+D32+D47+D35</f>
        <v>4371398.2</v>
      </c>
      <c r="E10" s="15">
        <f>E12+E20+E22+E26+E37+E44+E49+E54+E59+E61+E32+E47+E35</f>
        <v>4372488.0999999996</v>
      </c>
      <c r="F10" s="15">
        <f>F12+F20+F22+F26+F37+F44+F49+F54+F59+F61+F32+F47+F35</f>
        <v>4308920.3</v>
      </c>
      <c r="G10" s="15">
        <f>F10/E10*100</f>
        <v>98.546187009634181</v>
      </c>
    </row>
    <row r="11" spans="1:8" ht="15.75" x14ac:dyDescent="0.25">
      <c r="A11" s="16" t="s">
        <v>14</v>
      </c>
      <c r="B11" s="17"/>
      <c r="C11" s="17"/>
      <c r="D11" s="15"/>
      <c r="E11" s="15"/>
      <c r="F11" s="15"/>
      <c r="G11" s="18"/>
    </row>
    <row r="12" spans="1:8" ht="15.75" x14ac:dyDescent="0.25">
      <c r="A12" s="14" t="s">
        <v>15</v>
      </c>
      <c r="B12" s="19" t="s">
        <v>16</v>
      </c>
      <c r="C12" s="19" t="s">
        <v>17</v>
      </c>
      <c r="D12" s="15">
        <f>D13+D14+D15+D16+D17+D18+D19</f>
        <v>319453.3</v>
      </c>
      <c r="E12" s="15">
        <f>E13+E14+E15+E16+E17+E18+E19</f>
        <v>318343.3</v>
      </c>
      <c r="F12" s="15">
        <f>F13+F14+F15+F16+F17+F18+F19</f>
        <v>305771.5</v>
      </c>
      <c r="G12" s="15">
        <f t="shared" ref="G12:G43" si="0">F12/E12*100</f>
        <v>96.050867098506558</v>
      </c>
    </row>
    <row r="13" spans="1:8" ht="31.5" x14ac:dyDescent="0.25">
      <c r="A13" s="16" t="s">
        <v>18</v>
      </c>
      <c r="B13" s="20" t="s">
        <v>16</v>
      </c>
      <c r="C13" s="20" t="s">
        <v>19</v>
      </c>
      <c r="D13" s="21">
        <v>1973.2</v>
      </c>
      <c r="E13" s="21">
        <v>1973.2</v>
      </c>
      <c r="F13" s="21">
        <v>1973.1</v>
      </c>
      <c r="G13" s="18">
        <f t="shared" si="0"/>
        <v>99.994932090006074</v>
      </c>
    </row>
    <row r="14" spans="1:8" ht="47.25" x14ac:dyDescent="0.25">
      <c r="A14" s="16" t="s">
        <v>20</v>
      </c>
      <c r="B14" s="20" t="s">
        <v>16</v>
      </c>
      <c r="C14" s="20" t="s">
        <v>21</v>
      </c>
      <c r="D14" s="21">
        <v>6391.3</v>
      </c>
      <c r="E14" s="21">
        <v>6391.3</v>
      </c>
      <c r="F14" s="21">
        <v>6161.6</v>
      </c>
      <c r="G14" s="18">
        <f t="shared" si="0"/>
        <v>96.406051976906099</v>
      </c>
    </row>
    <row r="15" spans="1:8" ht="63" x14ac:dyDescent="0.25">
      <c r="A15" s="22" t="s">
        <v>22</v>
      </c>
      <c r="B15" s="20" t="s">
        <v>16</v>
      </c>
      <c r="C15" s="20" t="s">
        <v>23</v>
      </c>
      <c r="D15" s="18">
        <v>135839.6</v>
      </c>
      <c r="E15" s="18">
        <v>135831.6</v>
      </c>
      <c r="F15" s="18">
        <v>134691.4</v>
      </c>
      <c r="G15" s="18">
        <f t="shared" si="0"/>
        <v>99.16057824541565</v>
      </c>
    </row>
    <row r="16" spans="1:8" ht="15.75" x14ac:dyDescent="0.25">
      <c r="A16" s="16" t="s">
        <v>24</v>
      </c>
      <c r="B16" s="20" t="s">
        <v>16</v>
      </c>
      <c r="C16" s="20" t="s">
        <v>25</v>
      </c>
      <c r="D16" s="18">
        <v>6.9</v>
      </c>
      <c r="E16" s="18">
        <v>6.9</v>
      </c>
      <c r="F16" s="18">
        <v>6.9</v>
      </c>
      <c r="G16" s="18">
        <f t="shared" si="0"/>
        <v>100</v>
      </c>
    </row>
    <row r="17" spans="1:7" ht="47.25" x14ac:dyDescent="0.25">
      <c r="A17" s="16" t="s">
        <v>26</v>
      </c>
      <c r="B17" s="20" t="s">
        <v>16</v>
      </c>
      <c r="C17" s="20" t="s">
        <v>27</v>
      </c>
      <c r="D17" s="18">
        <v>42542.9</v>
      </c>
      <c r="E17" s="18">
        <v>42542.9</v>
      </c>
      <c r="F17" s="18">
        <v>42044.6</v>
      </c>
      <c r="G17" s="18">
        <f t="shared" si="0"/>
        <v>98.828711723930425</v>
      </c>
    </row>
    <row r="18" spans="1:7" ht="15.75" x14ac:dyDescent="0.25">
      <c r="A18" s="16" t="s">
        <v>28</v>
      </c>
      <c r="B18" s="20" t="s">
        <v>16</v>
      </c>
      <c r="C18" s="20">
        <v>11</v>
      </c>
      <c r="D18" s="18">
        <v>2239.5</v>
      </c>
      <c r="E18" s="18">
        <v>1129.5</v>
      </c>
      <c r="F18" s="18">
        <v>0</v>
      </c>
      <c r="G18" s="18">
        <f t="shared" si="0"/>
        <v>0</v>
      </c>
    </row>
    <row r="19" spans="1:7" ht="15.75" x14ac:dyDescent="0.25">
      <c r="A19" s="16" t="s">
        <v>29</v>
      </c>
      <c r="B19" s="20" t="s">
        <v>16</v>
      </c>
      <c r="C19" s="20">
        <v>13</v>
      </c>
      <c r="D19" s="18">
        <v>130459.9</v>
      </c>
      <c r="E19" s="18">
        <v>130467.9</v>
      </c>
      <c r="F19" s="18">
        <v>120893.9</v>
      </c>
      <c r="G19" s="18">
        <f t="shared" si="0"/>
        <v>92.66179650320116</v>
      </c>
    </row>
    <row r="20" spans="1:7" ht="15.75" x14ac:dyDescent="0.25">
      <c r="A20" s="14" t="s">
        <v>30</v>
      </c>
      <c r="B20" s="19" t="s">
        <v>19</v>
      </c>
      <c r="C20" s="19" t="s">
        <v>17</v>
      </c>
      <c r="D20" s="15">
        <f>D21</f>
        <v>40.4</v>
      </c>
      <c r="E20" s="15">
        <f>E21</f>
        <v>40.4</v>
      </c>
      <c r="F20" s="15">
        <f>F21</f>
        <v>40.4</v>
      </c>
      <c r="G20" s="15">
        <f t="shared" si="0"/>
        <v>100</v>
      </c>
    </row>
    <row r="21" spans="1:7" ht="15.75" x14ac:dyDescent="0.25">
      <c r="A21" s="16" t="s">
        <v>31</v>
      </c>
      <c r="B21" s="20" t="s">
        <v>19</v>
      </c>
      <c r="C21" s="20" t="s">
        <v>23</v>
      </c>
      <c r="D21" s="18">
        <v>40.4</v>
      </c>
      <c r="E21" s="18">
        <v>40.4</v>
      </c>
      <c r="F21" s="18">
        <v>40.4</v>
      </c>
      <c r="G21" s="18">
        <f t="shared" si="0"/>
        <v>100</v>
      </c>
    </row>
    <row r="22" spans="1:7" ht="31.5" x14ac:dyDescent="0.25">
      <c r="A22" s="14" t="s">
        <v>32</v>
      </c>
      <c r="B22" s="19" t="s">
        <v>21</v>
      </c>
      <c r="C22" s="19" t="s">
        <v>17</v>
      </c>
      <c r="D22" s="15">
        <f>D23+D24+D25</f>
        <v>50520.3</v>
      </c>
      <c r="E22" s="15">
        <f>E23+E24+E25</f>
        <v>51520.3</v>
      </c>
      <c r="F22" s="15">
        <f>F23+F24+F25</f>
        <v>47042.3</v>
      </c>
      <c r="G22" s="15">
        <f t="shared" si="0"/>
        <v>91.308280425385718</v>
      </c>
    </row>
    <row r="23" spans="1:7" ht="15.75" x14ac:dyDescent="0.25">
      <c r="A23" s="16" t="s">
        <v>33</v>
      </c>
      <c r="B23" s="20" t="s">
        <v>21</v>
      </c>
      <c r="C23" s="20" t="s">
        <v>34</v>
      </c>
      <c r="D23" s="18">
        <v>500</v>
      </c>
      <c r="E23" s="18">
        <v>500</v>
      </c>
      <c r="F23" s="18">
        <v>0</v>
      </c>
      <c r="G23" s="18">
        <f t="shared" si="0"/>
        <v>0</v>
      </c>
    </row>
    <row r="24" spans="1:7" ht="47.25" x14ac:dyDescent="0.25">
      <c r="A24" s="16" t="s">
        <v>35</v>
      </c>
      <c r="B24" s="20" t="s">
        <v>21</v>
      </c>
      <c r="C24" s="20" t="s">
        <v>36</v>
      </c>
      <c r="D24" s="18">
        <v>49031.3</v>
      </c>
      <c r="E24" s="18">
        <v>50031.3</v>
      </c>
      <c r="F24" s="18">
        <v>46053.3</v>
      </c>
      <c r="G24" s="18">
        <f t="shared" si="0"/>
        <v>92.048977340185047</v>
      </c>
    </row>
    <row r="25" spans="1:7" ht="31.5" x14ac:dyDescent="0.25">
      <c r="A25" s="16" t="s">
        <v>37</v>
      </c>
      <c r="B25" s="20" t="s">
        <v>21</v>
      </c>
      <c r="C25" s="20">
        <v>14</v>
      </c>
      <c r="D25" s="18">
        <v>989</v>
      </c>
      <c r="E25" s="18">
        <v>989</v>
      </c>
      <c r="F25" s="18">
        <v>989</v>
      </c>
      <c r="G25" s="18">
        <f t="shared" si="0"/>
        <v>100</v>
      </c>
    </row>
    <row r="26" spans="1:7" ht="15.75" x14ac:dyDescent="0.25">
      <c r="A26" s="14" t="s">
        <v>38</v>
      </c>
      <c r="B26" s="19" t="s">
        <v>23</v>
      </c>
      <c r="C26" s="19" t="s">
        <v>17</v>
      </c>
      <c r="D26" s="15">
        <f>D27+D28+D29+D30+D31</f>
        <v>58308</v>
      </c>
      <c r="E26" s="15">
        <f>E27+E28+E29+E30+E31</f>
        <v>58308</v>
      </c>
      <c r="F26" s="15">
        <f>F27+F28+F29+F30+F31</f>
        <v>54566.7</v>
      </c>
      <c r="G26" s="15">
        <f t="shared" si="0"/>
        <v>93.583556287301903</v>
      </c>
    </row>
    <row r="27" spans="1:7" ht="15.75" x14ac:dyDescent="0.25">
      <c r="A27" s="16" t="s">
        <v>39</v>
      </c>
      <c r="B27" s="20" t="s">
        <v>23</v>
      </c>
      <c r="C27" s="20" t="s">
        <v>25</v>
      </c>
      <c r="D27" s="18">
        <f>9258.3-120</f>
        <v>9138.2999999999993</v>
      </c>
      <c r="E27" s="18">
        <v>9138.2999999999993</v>
      </c>
      <c r="F27" s="18">
        <v>9137.4</v>
      </c>
      <c r="G27" s="18">
        <f t="shared" si="0"/>
        <v>99.990151341059061</v>
      </c>
    </row>
    <row r="28" spans="1:7" ht="15.75" x14ac:dyDescent="0.25">
      <c r="A28" s="16" t="s">
        <v>40</v>
      </c>
      <c r="B28" s="20" t="s">
        <v>23</v>
      </c>
      <c r="C28" s="20" t="s">
        <v>41</v>
      </c>
      <c r="D28" s="18">
        <v>3419.7</v>
      </c>
      <c r="E28" s="18">
        <v>3419.7</v>
      </c>
      <c r="F28" s="18">
        <v>3419.6</v>
      </c>
      <c r="G28" s="18">
        <f t="shared" si="0"/>
        <v>99.997075766880144</v>
      </c>
    </row>
    <row r="29" spans="1:7" ht="15.75" x14ac:dyDescent="0.25">
      <c r="A29" s="16" t="s">
        <v>42</v>
      </c>
      <c r="B29" s="20" t="s">
        <v>23</v>
      </c>
      <c r="C29" s="20" t="s">
        <v>34</v>
      </c>
      <c r="D29" s="18">
        <v>8721.5</v>
      </c>
      <c r="E29" s="18">
        <v>8721.5</v>
      </c>
      <c r="F29" s="18">
        <v>6350.4</v>
      </c>
      <c r="G29" s="18">
        <f t="shared" si="0"/>
        <v>72.813162873358934</v>
      </c>
    </row>
    <row r="30" spans="1:7" ht="15.75" x14ac:dyDescent="0.25">
      <c r="A30" s="16" t="s">
        <v>43</v>
      </c>
      <c r="B30" s="20" t="s">
        <v>23</v>
      </c>
      <c r="C30" s="20">
        <v>10</v>
      </c>
      <c r="D30" s="18">
        <v>11220.7</v>
      </c>
      <c r="E30" s="18">
        <v>11220.7</v>
      </c>
      <c r="F30" s="18">
        <v>11208.7</v>
      </c>
      <c r="G30" s="18">
        <f t="shared" si="0"/>
        <v>99.89305480050264</v>
      </c>
    </row>
    <row r="31" spans="1:7" ht="31.5" x14ac:dyDescent="0.25">
      <c r="A31" s="16" t="s">
        <v>44</v>
      </c>
      <c r="B31" s="20" t="s">
        <v>23</v>
      </c>
      <c r="C31" s="20">
        <v>12</v>
      </c>
      <c r="D31" s="18">
        <v>25807.8</v>
      </c>
      <c r="E31" s="18">
        <v>25807.8</v>
      </c>
      <c r="F31" s="18">
        <v>24450.6</v>
      </c>
      <c r="G31" s="18">
        <f t="shared" si="0"/>
        <v>94.741124776230436</v>
      </c>
    </row>
    <row r="32" spans="1:7" ht="15.75" x14ac:dyDescent="0.25">
      <c r="A32" s="14" t="s">
        <v>45</v>
      </c>
      <c r="B32" s="19" t="s">
        <v>25</v>
      </c>
      <c r="C32" s="19" t="s">
        <v>17</v>
      </c>
      <c r="D32" s="15">
        <f>D34+D33</f>
        <v>238231</v>
      </c>
      <c r="E32" s="15">
        <f>E34+E33</f>
        <v>238231</v>
      </c>
      <c r="F32" s="15">
        <f>F34+F33</f>
        <v>218113.5</v>
      </c>
      <c r="G32" s="15">
        <f t="shared" si="0"/>
        <v>91.555465073814915</v>
      </c>
    </row>
    <row r="33" spans="1:7" ht="15.75" x14ac:dyDescent="0.25">
      <c r="A33" s="16" t="s">
        <v>46</v>
      </c>
      <c r="B33" s="20" t="s">
        <v>25</v>
      </c>
      <c r="C33" s="20" t="s">
        <v>19</v>
      </c>
      <c r="D33" s="18">
        <v>236590.5</v>
      </c>
      <c r="E33" s="18">
        <v>236590.5</v>
      </c>
      <c r="F33" s="18">
        <v>216728.6</v>
      </c>
      <c r="G33" s="18">
        <f t="shared" si="0"/>
        <v>91.604946098850121</v>
      </c>
    </row>
    <row r="34" spans="1:7" ht="15.75" x14ac:dyDescent="0.25">
      <c r="A34" s="16" t="s">
        <v>47</v>
      </c>
      <c r="B34" s="20" t="s">
        <v>25</v>
      </c>
      <c r="C34" s="20" t="s">
        <v>21</v>
      </c>
      <c r="D34" s="18">
        <v>1640.5</v>
      </c>
      <c r="E34" s="18">
        <v>1640.5</v>
      </c>
      <c r="F34" s="18">
        <v>1384.9</v>
      </c>
      <c r="G34" s="18">
        <f t="shared" si="0"/>
        <v>84.419384334044494</v>
      </c>
    </row>
    <row r="35" spans="1:7" s="23" customFormat="1" ht="15.75" x14ac:dyDescent="0.25">
      <c r="A35" s="14" t="s">
        <v>48</v>
      </c>
      <c r="B35" s="19" t="s">
        <v>27</v>
      </c>
      <c r="C35" s="19" t="s">
        <v>17</v>
      </c>
      <c r="D35" s="15">
        <f>D36</f>
        <v>3401.5</v>
      </c>
      <c r="E35" s="15">
        <f>E36</f>
        <v>3401.5</v>
      </c>
      <c r="F35" s="15">
        <f>F36</f>
        <v>0</v>
      </c>
      <c r="G35" s="15">
        <f t="shared" si="0"/>
        <v>0</v>
      </c>
    </row>
    <row r="36" spans="1:7" ht="31.5" x14ac:dyDescent="0.25">
      <c r="A36" s="16" t="s">
        <v>49</v>
      </c>
      <c r="B36" s="20" t="s">
        <v>27</v>
      </c>
      <c r="C36" s="20" t="s">
        <v>25</v>
      </c>
      <c r="D36" s="18">
        <v>3401.5</v>
      </c>
      <c r="E36" s="18">
        <v>3401.5</v>
      </c>
      <c r="F36" s="18">
        <v>0</v>
      </c>
      <c r="G36" s="18">
        <f t="shared" si="0"/>
        <v>0</v>
      </c>
    </row>
    <row r="37" spans="1:7" ht="15.75" x14ac:dyDescent="0.25">
      <c r="A37" s="14" t="s">
        <v>50</v>
      </c>
      <c r="B37" s="19" t="s">
        <v>51</v>
      </c>
      <c r="C37" s="19" t="s">
        <v>17</v>
      </c>
      <c r="D37" s="15">
        <f>SUM(D38:D43)</f>
        <v>2803442.0999999996</v>
      </c>
      <c r="E37" s="15">
        <f>SUM(E38:E43)</f>
        <v>2802902.9</v>
      </c>
      <c r="F37" s="15">
        <f>SUM(F38:F43)</f>
        <v>2798328.9</v>
      </c>
      <c r="G37" s="15">
        <f t="shared" si="0"/>
        <v>99.836812042258046</v>
      </c>
    </row>
    <row r="38" spans="1:7" ht="15.75" x14ac:dyDescent="0.25">
      <c r="A38" s="16" t="s">
        <v>52</v>
      </c>
      <c r="B38" s="20" t="s">
        <v>51</v>
      </c>
      <c r="C38" s="20" t="s">
        <v>16</v>
      </c>
      <c r="D38" s="18">
        <v>737446.6</v>
      </c>
      <c r="E38" s="18">
        <v>737603.9</v>
      </c>
      <c r="F38" s="18">
        <v>736781</v>
      </c>
      <c r="G38" s="18">
        <f t="shared" si="0"/>
        <v>99.888436056262719</v>
      </c>
    </row>
    <row r="39" spans="1:7" ht="15.75" x14ac:dyDescent="0.25">
      <c r="A39" s="16" t="s">
        <v>53</v>
      </c>
      <c r="B39" s="20" t="s">
        <v>51</v>
      </c>
      <c r="C39" s="20" t="s">
        <v>19</v>
      </c>
      <c r="D39" s="18">
        <v>1581334.7</v>
      </c>
      <c r="E39" s="18">
        <v>1580638.2</v>
      </c>
      <c r="F39" s="18">
        <v>1580471.4</v>
      </c>
      <c r="G39" s="18">
        <f t="shared" si="0"/>
        <v>99.989447300463823</v>
      </c>
    </row>
    <row r="40" spans="1:7" ht="15.75" x14ac:dyDescent="0.25">
      <c r="A40" s="16" t="s">
        <v>54</v>
      </c>
      <c r="B40" s="20" t="s">
        <v>51</v>
      </c>
      <c r="C40" s="20" t="s">
        <v>21</v>
      </c>
      <c r="D40" s="18">
        <v>219291.9</v>
      </c>
      <c r="E40" s="18">
        <v>219291.9</v>
      </c>
      <c r="F40" s="18">
        <v>218772.1</v>
      </c>
      <c r="G40" s="18">
        <f t="shared" si="0"/>
        <v>99.762964341136183</v>
      </c>
    </row>
    <row r="41" spans="1:7" ht="31.5" x14ac:dyDescent="0.25">
      <c r="A41" s="16" t="s">
        <v>55</v>
      </c>
      <c r="B41" s="20" t="s">
        <v>51</v>
      </c>
      <c r="C41" s="20" t="s">
        <v>25</v>
      </c>
      <c r="D41" s="18">
        <v>320</v>
      </c>
      <c r="E41" s="18">
        <v>320</v>
      </c>
      <c r="F41" s="18">
        <v>261.2</v>
      </c>
      <c r="G41" s="18">
        <f t="shared" si="0"/>
        <v>81.624999999999986</v>
      </c>
    </row>
    <row r="42" spans="1:7" ht="15.75" x14ac:dyDescent="0.25">
      <c r="A42" s="16" t="s">
        <v>56</v>
      </c>
      <c r="B42" s="20" t="s">
        <v>51</v>
      </c>
      <c r="C42" s="20" t="s">
        <v>51</v>
      </c>
      <c r="D42" s="18">
        <f>18444.8-185</f>
        <v>18259.8</v>
      </c>
      <c r="E42" s="18">
        <f>18444.8-185</f>
        <v>18259.8</v>
      </c>
      <c r="F42" s="18">
        <v>18228.400000000001</v>
      </c>
      <c r="G42" s="18">
        <f t="shared" si="0"/>
        <v>99.828037546961085</v>
      </c>
    </row>
    <row r="43" spans="1:7" ht="15.75" x14ac:dyDescent="0.25">
      <c r="A43" s="16" t="s">
        <v>57</v>
      </c>
      <c r="B43" s="20" t="s">
        <v>51</v>
      </c>
      <c r="C43" s="20" t="s">
        <v>34</v>
      </c>
      <c r="D43" s="18">
        <f>246604.1+185</f>
        <v>246789.1</v>
      </c>
      <c r="E43" s="18">
        <f>246604.1+185</f>
        <v>246789.1</v>
      </c>
      <c r="F43" s="18">
        <v>243814.8</v>
      </c>
      <c r="G43" s="18">
        <f t="shared" si="0"/>
        <v>98.794800904902189</v>
      </c>
    </row>
    <row r="44" spans="1:7" ht="15.75" x14ac:dyDescent="0.25">
      <c r="A44" s="14" t="s">
        <v>58</v>
      </c>
      <c r="B44" s="19" t="s">
        <v>41</v>
      </c>
      <c r="C44" s="19" t="s">
        <v>17</v>
      </c>
      <c r="D44" s="15">
        <f>SUM(D45:D46)</f>
        <v>102226.5</v>
      </c>
      <c r="E44" s="15">
        <f>SUM(E45:E46)</f>
        <v>102226.5</v>
      </c>
      <c r="F44" s="15">
        <f>SUM(F45:F46)</f>
        <v>102204.20000000001</v>
      </c>
      <c r="G44" s="15">
        <f t="shared" ref="G44:G63" si="1">F44/E44*100</f>
        <v>99.978185695489927</v>
      </c>
    </row>
    <row r="45" spans="1:7" ht="15.75" x14ac:dyDescent="0.25">
      <c r="A45" s="16" t="s">
        <v>59</v>
      </c>
      <c r="B45" s="20" t="s">
        <v>41</v>
      </c>
      <c r="C45" s="20" t="s">
        <v>16</v>
      </c>
      <c r="D45" s="18">
        <v>59024.3</v>
      </c>
      <c r="E45" s="18">
        <v>59024.3</v>
      </c>
      <c r="F45" s="18">
        <v>59023.8</v>
      </c>
      <c r="G45" s="18">
        <f t="shared" si="1"/>
        <v>99.999152891266817</v>
      </c>
    </row>
    <row r="46" spans="1:7" ht="31.5" x14ac:dyDescent="0.25">
      <c r="A46" s="16" t="s">
        <v>60</v>
      </c>
      <c r="B46" s="20" t="s">
        <v>41</v>
      </c>
      <c r="C46" s="20" t="s">
        <v>23</v>
      </c>
      <c r="D46" s="18">
        <v>43202.2</v>
      </c>
      <c r="E46" s="18">
        <v>43202.2</v>
      </c>
      <c r="F46" s="18">
        <v>43180.4</v>
      </c>
      <c r="G46" s="18">
        <f t="shared" si="1"/>
        <v>99.949539606779297</v>
      </c>
    </row>
    <row r="47" spans="1:7" s="23" customFormat="1" ht="15.75" x14ac:dyDescent="0.25">
      <c r="A47" s="14" t="s">
        <v>61</v>
      </c>
      <c r="B47" s="19" t="s">
        <v>34</v>
      </c>
      <c r="C47" s="19" t="s">
        <v>17</v>
      </c>
      <c r="D47" s="15">
        <f>D48</f>
        <v>2757.9</v>
      </c>
      <c r="E47" s="15">
        <f>E48</f>
        <v>2757.9</v>
      </c>
      <c r="F47" s="15">
        <f>F48</f>
        <v>2757.9</v>
      </c>
      <c r="G47" s="18">
        <f t="shared" si="1"/>
        <v>100</v>
      </c>
    </row>
    <row r="48" spans="1:7" ht="15.75" x14ac:dyDescent="0.25">
      <c r="A48" s="16" t="s">
        <v>62</v>
      </c>
      <c r="B48" s="20" t="s">
        <v>34</v>
      </c>
      <c r="C48" s="20" t="s">
        <v>19</v>
      </c>
      <c r="D48" s="18">
        <v>2757.9</v>
      </c>
      <c r="E48" s="18">
        <v>2757.9</v>
      </c>
      <c r="F48" s="18">
        <v>2757.9</v>
      </c>
      <c r="G48" s="18">
        <f t="shared" si="1"/>
        <v>100</v>
      </c>
    </row>
    <row r="49" spans="1:7" ht="15.75" x14ac:dyDescent="0.25">
      <c r="A49" s="14" t="s">
        <v>63</v>
      </c>
      <c r="B49" s="19">
        <v>10</v>
      </c>
      <c r="C49" s="19" t="s">
        <v>17</v>
      </c>
      <c r="D49" s="15">
        <f>SUM(D50:D53)</f>
        <v>361517.2</v>
      </c>
      <c r="E49" s="15">
        <f>SUM(E50:E53)</f>
        <v>363256.3</v>
      </c>
      <c r="F49" s="15">
        <f>SUM(F50:F53)</f>
        <v>356484.8</v>
      </c>
      <c r="G49" s="15">
        <f t="shared" si="1"/>
        <v>98.135889177971592</v>
      </c>
    </row>
    <row r="50" spans="1:7" ht="15.75" x14ac:dyDescent="0.25">
      <c r="A50" s="16" t="s">
        <v>64</v>
      </c>
      <c r="B50" s="20">
        <v>10</v>
      </c>
      <c r="C50" s="20" t="s">
        <v>16</v>
      </c>
      <c r="D50" s="18">
        <v>12200</v>
      </c>
      <c r="E50" s="18">
        <v>12200</v>
      </c>
      <c r="F50" s="18">
        <v>12072.1</v>
      </c>
      <c r="G50" s="18">
        <f t="shared" si="1"/>
        <v>98.951639344262304</v>
      </c>
    </row>
    <row r="51" spans="1:7" ht="15.75" x14ac:dyDescent="0.25">
      <c r="A51" s="16" t="s">
        <v>65</v>
      </c>
      <c r="B51" s="20">
        <v>10</v>
      </c>
      <c r="C51" s="20" t="s">
        <v>21</v>
      </c>
      <c r="D51" s="18">
        <v>26002.9</v>
      </c>
      <c r="E51" s="18">
        <v>27712.9</v>
      </c>
      <c r="F51" s="18">
        <v>25755.9</v>
      </c>
      <c r="G51" s="18">
        <f t="shared" si="1"/>
        <v>92.938306709149884</v>
      </c>
    </row>
    <row r="52" spans="1:7" ht="15.75" x14ac:dyDescent="0.25">
      <c r="A52" s="16" t="s">
        <v>66</v>
      </c>
      <c r="B52" s="20">
        <v>10</v>
      </c>
      <c r="C52" s="20" t="s">
        <v>23</v>
      </c>
      <c r="D52" s="18">
        <v>309543.5</v>
      </c>
      <c r="E52" s="18">
        <v>309572.59999999998</v>
      </c>
      <c r="F52" s="18">
        <v>304935.8</v>
      </c>
      <c r="G52" s="18">
        <f t="shared" si="1"/>
        <v>98.502193023542787</v>
      </c>
    </row>
    <row r="53" spans="1:7" ht="15.75" x14ac:dyDescent="0.25">
      <c r="A53" s="16" t="s">
        <v>67</v>
      </c>
      <c r="B53" s="20">
        <v>10</v>
      </c>
      <c r="C53" s="20" t="s">
        <v>27</v>
      </c>
      <c r="D53" s="18">
        <v>13770.8</v>
      </c>
      <c r="E53" s="18">
        <v>13770.8</v>
      </c>
      <c r="F53" s="18">
        <v>13721</v>
      </c>
      <c r="G53" s="18">
        <f t="shared" si="1"/>
        <v>99.638365236587561</v>
      </c>
    </row>
    <row r="54" spans="1:7" ht="15.75" x14ac:dyDescent="0.25">
      <c r="A54" s="14" t="s">
        <v>68</v>
      </c>
      <c r="B54" s="19">
        <v>11</v>
      </c>
      <c r="C54" s="19" t="s">
        <v>17</v>
      </c>
      <c r="D54" s="15">
        <f>SUM(D55:D58)</f>
        <v>326698</v>
      </c>
      <c r="E54" s="15">
        <f>SUM(E55:E58)</f>
        <v>326698</v>
      </c>
      <c r="F54" s="15">
        <f>SUM(F55:F58)</f>
        <v>318808.3</v>
      </c>
      <c r="G54" s="15">
        <f t="shared" si="1"/>
        <v>97.585017355478143</v>
      </c>
    </row>
    <row r="55" spans="1:7" ht="15.75" x14ac:dyDescent="0.25">
      <c r="A55" s="16" t="s">
        <v>69</v>
      </c>
      <c r="B55" s="20">
        <v>11</v>
      </c>
      <c r="C55" s="20" t="s">
        <v>16</v>
      </c>
      <c r="D55" s="18">
        <v>100018.8</v>
      </c>
      <c r="E55" s="18">
        <v>100018.8</v>
      </c>
      <c r="F55" s="18">
        <v>93723.8</v>
      </c>
      <c r="G55" s="18">
        <f t="shared" si="1"/>
        <v>93.706183237551343</v>
      </c>
    </row>
    <row r="56" spans="1:7" ht="15.75" x14ac:dyDescent="0.25">
      <c r="A56" s="16" t="s">
        <v>70</v>
      </c>
      <c r="B56" s="20">
        <v>11</v>
      </c>
      <c r="C56" s="20" t="s">
        <v>19</v>
      </c>
      <c r="D56" s="18">
        <v>4596.7</v>
      </c>
      <c r="E56" s="18">
        <v>4596.7</v>
      </c>
      <c r="F56" s="18">
        <v>4594.6000000000004</v>
      </c>
      <c r="G56" s="18">
        <f t="shared" si="1"/>
        <v>99.954315052102601</v>
      </c>
    </row>
    <row r="57" spans="1:7" ht="15.75" x14ac:dyDescent="0.25">
      <c r="A57" s="16" t="s">
        <v>71</v>
      </c>
      <c r="B57" s="20" t="s">
        <v>72</v>
      </c>
      <c r="C57" s="20" t="s">
        <v>21</v>
      </c>
      <c r="D57" s="18">
        <v>215658.4</v>
      </c>
      <c r="E57" s="18">
        <v>215658.4</v>
      </c>
      <c r="F57" s="18">
        <v>214118.9</v>
      </c>
      <c r="G57" s="18">
        <f t="shared" si="1"/>
        <v>99.286139561454604</v>
      </c>
    </row>
    <row r="58" spans="1:7" ht="31.5" x14ac:dyDescent="0.25">
      <c r="A58" s="16" t="s">
        <v>73</v>
      </c>
      <c r="B58" s="20">
        <v>11</v>
      </c>
      <c r="C58" s="20" t="s">
        <v>25</v>
      </c>
      <c r="D58" s="18">
        <v>6424.1</v>
      </c>
      <c r="E58" s="18">
        <v>6424.1</v>
      </c>
      <c r="F58" s="18">
        <v>6371</v>
      </c>
      <c r="G58" s="18">
        <f t="shared" si="1"/>
        <v>99.173425071216187</v>
      </c>
    </row>
    <row r="59" spans="1:7" ht="31.5" x14ac:dyDescent="0.25">
      <c r="A59" s="14" t="s">
        <v>74</v>
      </c>
      <c r="B59" s="19">
        <v>13</v>
      </c>
      <c r="C59" s="19" t="s">
        <v>17</v>
      </c>
      <c r="D59" s="15">
        <f>D60</f>
        <v>4.4000000000000004</v>
      </c>
      <c r="E59" s="15">
        <f>E60</f>
        <v>4.4000000000000004</v>
      </c>
      <c r="F59" s="15">
        <f>F60</f>
        <v>4.3</v>
      </c>
      <c r="G59" s="15">
        <f t="shared" si="1"/>
        <v>97.72727272727272</v>
      </c>
    </row>
    <row r="60" spans="1:7" ht="31.5" x14ac:dyDescent="0.25">
      <c r="A60" s="16" t="s">
        <v>75</v>
      </c>
      <c r="B60" s="20">
        <v>13</v>
      </c>
      <c r="C60" s="20" t="s">
        <v>16</v>
      </c>
      <c r="D60" s="18">
        <v>4.4000000000000004</v>
      </c>
      <c r="E60" s="18">
        <v>4.4000000000000004</v>
      </c>
      <c r="F60" s="18">
        <v>4.3</v>
      </c>
      <c r="G60" s="18">
        <f t="shared" si="1"/>
        <v>97.72727272727272</v>
      </c>
    </row>
    <row r="61" spans="1:7" ht="47.25" x14ac:dyDescent="0.25">
      <c r="A61" s="24" t="s">
        <v>76</v>
      </c>
      <c r="B61" s="19">
        <v>14</v>
      </c>
      <c r="C61" s="19" t="s">
        <v>17</v>
      </c>
      <c r="D61" s="15">
        <f>D62+D63</f>
        <v>104797.6</v>
      </c>
      <c r="E61" s="15">
        <f>E62+E63</f>
        <v>104797.6</v>
      </c>
      <c r="F61" s="15">
        <f>F62+F63</f>
        <v>104797.5</v>
      </c>
      <c r="G61" s="15">
        <f t="shared" si="1"/>
        <v>99.999904577967428</v>
      </c>
    </row>
    <row r="62" spans="1:7" ht="47.25" x14ac:dyDescent="0.25">
      <c r="A62" s="25" t="s">
        <v>77</v>
      </c>
      <c r="B62" s="20">
        <v>14</v>
      </c>
      <c r="C62" s="20" t="s">
        <v>16</v>
      </c>
      <c r="D62" s="18">
        <v>3000</v>
      </c>
      <c r="E62" s="18">
        <v>3000</v>
      </c>
      <c r="F62" s="18">
        <v>3000</v>
      </c>
      <c r="G62" s="18">
        <f t="shared" si="1"/>
        <v>100</v>
      </c>
    </row>
    <row r="63" spans="1:7" ht="15.75" x14ac:dyDescent="0.25">
      <c r="A63" s="25" t="s">
        <v>78</v>
      </c>
      <c r="B63" s="20" t="s">
        <v>79</v>
      </c>
      <c r="C63" s="20" t="s">
        <v>21</v>
      </c>
      <c r="D63" s="18">
        <v>101797.6</v>
      </c>
      <c r="E63" s="18">
        <v>101797.6</v>
      </c>
      <c r="F63" s="18">
        <v>101797.5</v>
      </c>
      <c r="G63" s="18">
        <f t="shared" si="1"/>
        <v>99.999901765856947</v>
      </c>
    </row>
    <row r="64" spans="1:7" ht="18.75" x14ac:dyDescent="0.3">
      <c r="A64" s="26"/>
      <c r="B64" s="27"/>
      <c r="C64" s="27"/>
      <c r="D64" s="28"/>
      <c r="E64" s="28"/>
      <c r="F64" s="28"/>
      <c r="G64" s="28"/>
    </row>
    <row r="66" spans="1:7" s="30" customFormat="1" ht="18.75" x14ac:dyDescent="0.3">
      <c r="A66" s="29"/>
      <c r="B66" s="29"/>
      <c r="C66" s="29"/>
      <c r="D66" s="29"/>
      <c r="E66" s="29"/>
      <c r="F66" s="29"/>
      <c r="G66" s="29"/>
    </row>
    <row r="67" spans="1:7" ht="18.75" x14ac:dyDescent="0.3">
      <c r="A67" s="26"/>
      <c r="B67" s="31"/>
      <c r="C67" s="31"/>
      <c r="D67" s="32"/>
      <c r="E67" s="32"/>
      <c r="F67" s="34"/>
      <c r="G67" s="34"/>
    </row>
  </sheetData>
  <mergeCells count="8">
    <mergeCell ref="F7:G7"/>
    <mergeCell ref="F67:G67"/>
    <mergeCell ref="D1:G1"/>
    <mergeCell ref="D2:G2"/>
    <mergeCell ref="D3:G3"/>
    <mergeCell ref="D4:G4"/>
    <mergeCell ref="A6:G6"/>
    <mergeCell ref="D5:G5"/>
  </mergeCells>
  <pageMargins left="1.1812499999999999" right="0.39374999999999999" top="0.95416666666666705" bottom="0.74791666666666701" header="0.78749999999999998" footer="0.511811023622047"/>
  <pageSetup paperSize="9" scale="77" orientation="portrait" horizontalDpi="300" verticalDpi="300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234</cp:revision>
  <dcterms:created xsi:type="dcterms:W3CDTF">2020-01-22T08:48:10Z</dcterms:created>
  <dcterms:modified xsi:type="dcterms:W3CDTF">2025-06-24T11:59:53Z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